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12" i="3" l="1"/>
  <c r="O12" i="3" l="1"/>
  <c r="I5" i="3" l="1"/>
  <c r="I6" i="3"/>
  <c r="I7" i="3"/>
  <c r="I8" i="3"/>
  <c r="I9" i="3"/>
  <c r="I10" i="3"/>
  <c r="I11" i="3"/>
  <c r="I12" i="3"/>
  <c r="I13" i="3"/>
  <c r="I14" i="3"/>
  <c r="I4" i="3"/>
  <c r="G5" i="3"/>
  <c r="I15" i="3" l="1"/>
  <c r="G15" i="3"/>
  <c r="G21" i="3" s="1"/>
  <c r="D5" i="3"/>
  <c r="D13" i="3"/>
  <c r="D11" i="3"/>
  <c r="D8" i="3"/>
  <c r="D7" i="3"/>
  <c r="D9" i="3"/>
  <c r="D10" i="3"/>
  <c r="D6" i="3"/>
  <c r="D4" i="3"/>
  <c r="C4" i="3"/>
  <c r="B15" i="3"/>
  <c r="D12" i="3"/>
  <c r="C10" i="3"/>
  <c r="C9" i="3"/>
  <c r="C6" i="3"/>
  <c r="O6" i="2"/>
  <c r="O8" i="2" l="1"/>
  <c r="P8" i="2" s="1"/>
  <c r="O12" i="2"/>
  <c r="O16" i="2"/>
  <c r="P16" i="2"/>
  <c r="O15" i="2"/>
  <c r="P15" i="2"/>
  <c r="P14" i="2"/>
  <c r="O13" i="2"/>
  <c r="P13" i="2" s="1"/>
  <c r="O7" i="2"/>
  <c r="P7" i="2"/>
  <c r="O9" i="2"/>
  <c r="P9" i="2" s="1"/>
  <c r="O11" i="2"/>
  <c r="P11" i="2" s="1"/>
  <c r="P12" i="2"/>
  <c r="O10" i="2"/>
  <c r="N17" i="2"/>
  <c r="P10" i="2"/>
  <c r="P6" i="2"/>
  <c r="P17" i="2" l="1"/>
  <c r="D15" i="3" l="1"/>
  <c r="B18" i="3" s="1"/>
  <c r="B21" i="3" l="1"/>
  <c r="D21" i="3"/>
</calcChain>
</file>

<file path=xl/sharedStrings.xml><?xml version="1.0" encoding="utf-8"?>
<sst xmlns="http://schemas.openxmlformats.org/spreadsheetml/2006/main" count="153" uniqueCount="68">
  <si>
    <t>Adresă imobil</t>
  </si>
  <si>
    <t>Anul construirii</t>
  </si>
  <si>
    <t>Regim înălţime</t>
  </si>
  <si>
    <t>Arie desf.
(mp)</t>
  </si>
  <si>
    <t>Nr.
apart.</t>
  </si>
  <si>
    <t>Nr.
crt.</t>
  </si>
  <si>
    <t>P+10E</t>
  </si>
  <si>
    <t>P+4E</t>
  </si>
  <si>
    <t>Str. Mărăşeşti nr. 9</t>
  </si>
  <si>
    <t>Str. Mărăşeşti nr. 10</t>
  </si>
  <si>
    <t>B. PROIECTARE LUCRĂRI DE INTERVENŢIE</t>
  </si>
  <si>
    <t>Aleea Brebenei nr. 1, bloc 2</t>
  </si>
  <si>
    <t>Şos. Nordului nr. 3, bloc  4</t>
  </si>
  <si>
    <t>Şos. Nordului nr. 5, bloc 11</t>
  </si>
  <si>
    <t>Str.Târnava nr. 4, bloc A4</t>
  </si>
  <si>
    <t>Str.Târnava nr. 4, bloc A5</t>
  </si>
  <si>
    <t>Şos. Nordului nr. 7, bloc 12</t>
  </si>
  <si>
    <t>Str. Mărăşeşti bloc nr. 48 A, tronson 2</t>
  </si>
  <si>
    <t>Str. Mihai Eminescu nr. 6</t>
  </si>
  <si>
    <t>P+3E</t>
  </si>
  <si>
    <t>Str. Mihai Eminescu nr. 8</t>
  </si>
  <si>
    <t>Str. Mihai Eminescu nr. 10</t>
  </si>
  <si>
    <t>Şos. Naţională nr. 184, bloc A1</t>
  </si>
  <si>
    <t>Şos. Naţională nr. 182, bloc A2</t>
  </si>
  <si>
    <t>Şos. Naţională nr. 186, bloc C1</t>
  </si>
  <si>
    <t>Şos. Naţională nr. 188, bloc C2</t>
  </si>
  <si>
    <t>Şos. Naţională nr. 190, bloc C3</t>
  </si>
  <si>
    <t>Şos. Naţională nr. 192, bloc C4</t>
  </si>
  <si>
    <t>Str. Isaccei, nr. 11-13, bloc I 3</t>
  </si>
  <si>
    <t>Str. Isaccei, nr. 11-13, bloc I 4</t>
  </si>
  <si>
    <t>1960-1963</t>
  </si>
  <si>
    <t>Bucureşti</t>
  </si>
  <si>
    <t xml:space="preserve">P </t>
  </si>
  <si>
    <t>Ex</t>
  </si>
  <si>
    <t>Bacău</t>
  </si>
  <si>
    <t>P</t>
  </si>
  <si>
    <t>Covasna</t>
  </si>
  <si>
    <t>Iaşi</t>
  </si>
  <si>
    <t>Prahova</t>
  </si>
  <si>
    <t>Suceava</t>
  </si>
  <si>
    <t>Tulcea</t>
  </si>
  <si>
    <t>„</t>
  </si>
  <si>
    <t>Total</t>
  </si>
  <si>
    <t>ANEXA</t>
  </si>
  <si>
    <t>Str. Dealului nr. 11, bloc 25</t>
  </si>
  <si>
    <r>
      <t xml:space="preserve">  A.1  MUNICIPIUL  CÂMPINA, judeţul Prahova
          Caracteristici macroseismice ale amplasamentului -  a</t>
    </r>
    <r>
      <rPr>
        <b/>
        <vertAlign val="subscript"/>
        <sz val="12"/>
        <color theme="1"/>
        <rFont val="Times New Roman"/>
        <family val="1"/>
        <charset val="238"/>
      </rPr>
      <t>g</t>
    </r>
    <r>
      <rPr>
        <b/>
        <sz val="12"/>
        <color theme="1"/>
        <rFont val="Times New Roman"/>
        <family val="1"/>
        <charset val="238"/>
      </rPr>
      <t xml:space="preserve"> = 0,35 g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</si>
  <si>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r>
      <t>A.2  MUNICIPIUL TULCEA, judeţul Tulcea
        Caracteristici macroseismice ale amplasamentului -  a</t>
    </r>
    <r>
      <rPr>
        <b/>
        <vertAlign val="subscript"/>
        <sz val="12"/>
        <color theme="1"/>
        <rFont val="Times New Roman"/>
        <family val="1"/>
        <charset val="238"/>
      </rPr>
      <t>g</t>
    </r>
    <r>
      <rPr>
        <b/>
        <sz val="12"/>
        <color theme="1"/>
        <rFont val="Times New Roman"/>
        <family val="1"/>
        <charset val="238"/>
      </rPr>
      <t xml:space="preserve"> = 0,25 g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</si>
  <si>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r>
      <t>B.1  MUNICIPIUL CÂMPINA, judeţul Prahova
        Caracteristici macroseismice ale amplasamentului -  a</t>
    </r>
    <r>
      <rPr>
        <b/>
        <vertAlign val="subscript"/>
        <sz val="12"/>
        <color theme="1"/>
        <rFont val="Times New Roman"/>
        <family val="1"/>
        <charset val="238"/>
      </rPr>
      <t>g</t>
    </r>
    <r>
      <rPr>
        <b/>
        <sz val="12"/>
        <color theme="1"/>
        <rFont val="Times New Roman"/>
        <family val="1"/>
        <charset val="238"/>
      </rPr>
      <t xml:space="preserve"> = 0, 35g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</si>
  <si>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t>Str.Târnava nr. 4 bloc A2</t>
  </si>
  <si>
    <r>
      <t>B.2  MUNICIPIUL PLOIEŞTI, judeţul Prahova
        Caracteristici macroseismice ale amplasamentului -  a</t>
    </r>
    <r>
      <rPr>
        <b/>
        <vertAlign val="subscript"/>
        <sz val="12"/>
        <color theme="1"/>
        <rFont val="Times New Roman"/>
        <family val="1"/>
        <charset val="238"/>
      </rPr>
      <t>g</t>
    </r>
    <r>
      <rPr>
        <b/>
        <sz val="12"/>
        <color theme="1"/>
        <rFont val="Times New Roman"/>
        <family val="1"/>
        <charset val="238"/>
      </rPr>
      <t xml:space="preserve"> = 0, 35g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</si>
  <si>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t>Str. Schelelor nr. 3, bloc A6</t>
  </si>
  <si>
    <r>
      <t xml:space="preserve"> A.3  MUNICIPIUL  SFÂNTU GHEORGHE, judeţul Covasna
         Caracteristici macroseismice ale amplasamentului -  a</t>
    </r>
    <r>
      <rPr>
        <b/>
        <vertAlign val="subscript"/>
        <sz val="12"/>
        <color theme="1"/>
        <rFont val="Times New Roman"/>
        <family val="1"/>
        <charset val="238"/>
      </rPr>
      <t>g</t>
    </r>
    <r>
      <rPr>
        <b/>
        <sz val="12"/>
        <color theme="1"/>
        <rFont val="Times New Roman"/>
        <family val="1"/>
        <charset val="238"/>
      </rPr>
      <t xml:space="preserve"> = 0,20 g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</si>
  <si>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r>
      <t xml:space="preserve"> A.4   MUNICIPIUL BACĂU, judeţul Bacău
          Caracteristici macroseismice ale amplasamentului -  a</t>
    </r>
    <r>
      <rPr>
        <b/>
        <vertAlign val="subscript"/>
        <sz val="12"/>
        <color theme="1"/>
        <rFont val="Times New Roman"/>
        <family val="1"/>
        <charset val="238"/>
      </rPr>
      <t>g</t>
    </r>
    <r>
      <rPr>
        <b/>
        <sz val="12"/>
        <color theme="1"/>
        <rFont val="Times New Roman"/>
        <family val="1"/>
        <charset val="238"/>
      </rPr>
      <t xml:space="preserve"> = 0, 35g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</si>
  <si>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t xml:space="preserve">Str. Mărăşeşti nr. 4 </t>
  </si>
  <si>
    <t xml:space="preserve">Str. Mărăşeşti nr. 7 </t>
  </si>
  <si>
    <t xml:space="preserve">Str. Mărăşeşti nr. 12 </t>
  </si>
  <si>
    <t>A. EXECUȚIE LUCRĂRI DE INTERVENŢIE</t>
  </si>
  <si>
    <r>
      <t>B.3  MUNICIPIUL IAŞI, judeţul Iaşi
        Caracteristici macroseismice ale amplasamentului -  a</t>
    </r>
    <r>
      <rPr>
        <b/>
        <vertAlign val="subscript"/>
        <sz val="12"/>
        <color theme="1"/>
        <rFont val="Times New Roman"/>
        <family val="1"/>
        <charset val="238"/>
      </rPr>
      <t>g</t>
    </r>
    <r>
      <rPr>
        <b/>
        <sz val="12"/>
        <color theme="1"/>
        <rFont val="Times New Roman"/>
        <family val="1"/>
        <charset val="238"/>
      </rPr>
      <t xml:space="preserve"> = 0,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25</t>
    </r>
    <r>
      <rPr>
        <b/>
        <sz val="12"/>
        <color theme="1"/>
        <rFont val="Times New Roman"/>
        <family val="1"/>
        <charset val="238"/>
      </rPr>
      <t>g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</si>
  <si>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r>
      <t>B.4   MUNICIPIUL  SUCEAVA, judeţul Suceava
         Caracteristici macroseismice ale amplasamentului -  a</t>
    </r>
    <r>
      <rPr>
        <b/>
        <vertAlign val="subscript"/>
        <sz val="12"/>
        <color theme="1"/>
        <rFont val="Times New Roman"/>
        <family val="1"/>
        <charset val="238"/>
      </rPr>
      <t>g</t>
    </r>
    <r>
      <rPr>
        <b/>
        <sz val="12"/>
        <color theme="1"/>
        <rFont val="Times New Roman"/>
        <family val="1"/>
        <charset val="238"/>
      </rPr>
      <t xml:space="preserve"> = 0,20g</t>
    </r>
    <r>
      <rPr>
        <b/>
        <vertAlign val="superscript"/>
        <sz val="12"/>
        <color theme="1"/>
        <rFont val="Times New Roman"/>
        <family val="1"/>
        <charset val="238"/>
      </rPr>
      <t>2)</t>
    </r>
  </si>
  <si>
    <t>EX</t>
  </si>
  <si>
    <t>Câmpina</t>
  </si>
  <si>
    <t>Ploiești</t>
  </si>
  <si>
    <t>Iași</t>
  </si>
  <si>
    <t>Repartizare buget 2019 (mii lei)</t>
  </si>
  <si>
    <t>Sf. Gheorghe</t>
  </si>
  <si>
    <r>
      <t>PROGRAMUL DE ACŢIUNI PE ANUL 2019</t>
    </r>
    <r>
      <rPr>
        <b/>
        <vertAlign val="superscript"/>
        <sz val="12"/>
        <color theme="1"/>
        <rFont val="Times New Roman"/>
        <family val="1"/>
        <charset val="238"/>
      </rPr>
      <t>1)</t>
    </r>
    <r>
      <rPr>
        <b/>
        <sz val="12"/>
        <color theme="1"/>
        <rFont val="Times New Roman"/>
        <family val="1"/>
        <charset val="238"/>
      </rPr>
      <t xml:space="preserve">
privind proiectarea şi execuţia lucrărilor de intervenţie pentru reducerea riscului seismic la construcţiile cu destinaţia de locuinţă multietajate, încadrate prin raport de expertiză tehnică în clasa I de risc seismic </t>
    </r>
  </si>
  <si>
    <t>1975-1977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</si>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</sst>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4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8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3" fontId="0" fillId="0" borderId="1" xfId="0" applyNumberFormat="1" applyBorder="1"/>
    <xf numFmtId="3" fontId="9" fillId="0" borderId="0" xfId="0" applyNumberFormat="1" applyFont="1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164" fontId="9" fillId="0" borderId="0" xfId="0" applyNumberFormat="1" applyFont="1"/>
    <xf numFmtId="0" fontId="0" fillId="2" borderId="1" xfId="0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4" fontId="0" fillId="3" borderId="1" xfId="0" applyNumberFormat="1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3" fontId="10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ill="1" applyBorder="1"/>
    <xf numFmtId="9" fontId="0" fillId="0" borderId="0" xfId="0" applyNumberFormat="1" applyFill="1"/>
    <xf numFmtId="0" fontId="9" fillId="0" borderId="1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3" fontId="1" fillId="4" borderId="0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11" fillId="4" borderId="0" xfId="0" applyFont="1" applyFill="1"/>
    <xf numFmtId="0" fontId="4" fillId="4" borderId="0" xfId="0" applyFont="1" applyFill="1"/>
    <xf numFmtId="0" fontId="3" fillId="4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zoomScaleNormal="100" workbookViewId="0">
      <selection activeCell="K11" sqref="K11"/>
    </sheetView>
  </sheetViews>
  <sheetFormatPr defaultRowHeight="15" x14ac:dyDescent="0.25"/>
  <cols>
    <col min="1" max="1" width="4.28515625" style="7" customWidth="1"/>
    <col min="2" max="2" width="43.28515625" style="7" customWidth="1"/>
    <col min="3" max="3" width="8.140625" style="7" customWidth="1"/>
    <col min="4" max="4" width="10.42578125" style="7" customWidth="1"/>
    <col min="5" max="5" width="19.140625" style="7" customWidth="1"/>
    <col min="6" max="6" width="6.7109375" style="7" customWidth="1"/>
    <col min="7" max="7" width="7" style="7" customWidth="1"/>
    <col min="8" max="16384" width="9.140625" style="7"/>
  </cols>
  <sheetData>
    <row r="1" spans="1:7" s="48" customFormat="1" x14ac:dyDescent="0.25">
      <c r="A1" s="49" t="s">
        <v>67</v>
      </c>
    </row>
    <row r="2" spans="1:7" s="48" customFormat="1" x14ac:dyDescent="0.25">
      <c r="A2" s="49"/>
    </row>
    <row r="3" spans="1:7" s="48" customFormat="1" ht="15.75" x14ac:dyDescent="0.25">
      <c r="A3" s="50"/>
      <c r="B3" s="50"/>
      <c r="C3" s="50"/>
      <c r="D3" s="50"/>
      <c r="E3" s="62" t="s">
        <v>43</v>
      </c>
      <c r="F3" s="62"/>
      <c r="G3" s="50"/>
    </row>
    <row r="4" spans="1:7" s="48" customFormat="1" ht="13.5" customHeight="1" x14ac:dyDescent="0.25">
      <c r="A4" s="50"/>
      <c r="B4" s="50"/>
      <c r="C4" s="50"/>
      <c r="D4" s="50"/>
      <c r="E4" s="50"/>
      <c r="F4" s="50"/>
      <c r="G4" s="50"/>
    </row>
    <row r="5" spans="1:7" ht="66" customHeight="1" x14ac:dyDescent="0.25">
      <c r="A5" s="65" t="s">
        <v>65</v>
      </c>
      <c r="B5" s="65"/>
      <c r="C5" s="65"/>
      <c r="D5" s="65"/>
      <c r="E5" s="65"/>
      <c r="F5" s="65"/>
      <c r="G5" s="65"/>
    </row>
    <row r="6" spans="1:7" ht="15.75" customHeight="1" x14ac:dyDescent="0.25">
      <c r="A6" s="8"/>
      <c r="B6" s="8"/>
      <c r="C6" s="8"/>
      <c r="D6" s="8"/>
      <c r="E6" s="8"/>
      <c r="F6" s="8"/>
      <c r="G6" s="8"/>
    </row>
    <row r="7" spans="1:7" ht="43.5" customHeight="1" x14ac:dyDescent="0.25">
      <c r="A7" s="65" t="s">
        <v>56</v>
      </c>
      <c r="B7" s="65"/>
      <c r="C7" s="65"/>
      <c r="D7" s="65"/>
      <c r="E7" s="65"/>
      <c r="F7" s="65"/>
      <c r="G7" s="65"/>
    </row>
    <row r="8" spans="1:7" ht="15" customHeight="1" x14ac:dyDescent="0.25">
      <c r="A8" s="76"/>
      <c r="B8" s="76"/>
      <c r="C8" s="76"/>
      <c r="D8" s="76"/>
      <c r="E8" s="76"/>
      <c r="F8" s="76"/>
      <c r="G8" s="76"/>
    </row>
    <row r="9" spans="1:7" ht="42" customHeight="1" x14ac:dyDescent="0.25">
      <c r="A9" s="63" t="s">
        <v>45</v>
      </c>
      <c r="B9" s="63"/>
      <c r="C9" s="63"/>
      <c r="D9" s="63"/>
      <c r="E9" s="63"/>
      <c r="F9" s="63"/>
      <c r="G9" s="63"/>
    </row>
    <row r="10" spans="1:7" ht="45" customHeight="1" x14ac:dyDescent="0.25">
      <c r="A10" s="33" t="s">
        <v>5</v>
      </c>
      <c r="B10" s="57" t="s">
        <v>0</v>
      </c>
      <c r="C10" s="57"/>
      <c r="D10" s="33" t="s">
        <v>1</v>
      </c>
      <c r="E10" s="33" t="s">
        <v>2</v>
      </c>
      <c r="F10" s="33" t="s">
        <v>4</v>
      </c>
      <c r="G10" s="33" t="s">
        <v>3</v>
      </c>
    </row>
    <row r="11" spans="1:7" ht="15" customHeight="1" x14ac:dyDescent="0.25">
      <c r="A11" s="2">
        <v>1</v>
      </c>
      <c r="B11" s="64" t="s">
        <v>50</v>
      </c>
      <c r="C11" s="64"/>
      <c r="D11" s="2">
        <v>1965</v>
      </c>
      <c r="E11" s="2" t="s">
        <v>6</v>
      </c>
      <c r="F11" s="2">
        <v>176</v>
      </c>
      <c r="G11" s="31">
        <v>15040</v>
      </c>
    </row>
    <row r="12" spans="1:7" ht="25.5" customHeight="1" x14ac:dyDescent="0.25">
      <c r="A12" s="8"/>
      <c r="B12" s="8"/>
      <c r="C12" s="8"/>
      <c r="D12" s="8"/>
      <c r="E12" s="8"/>
      <c r="F12" s="8"/>
      <c r="G12" s="8"/>
    </row>
    <row r="13" spans="1:7" ht="42" customHeight="1" x14ac:dyDescent="0.25">
      <c r="A13" s="61" t="s">
        <v>46</v>
      </c>
      <c r="B13" s="61"/>
      <c r="C13" s="61"/>
      <c r="D13" s="61"/>
      <c r="E13" s="61"/>
      <c r="F13" s="61"/>
      <c r="G13" s="61"/>
    </row>
    <row r="14" spans="1:7" ht="45" customHeight="1" x14ac:dyDescent="0.25">
      <c r="A14" s="30" t="s">
        <v>5</v>
      </c>
      <c r="B14" s="57" t="s">
        <v>0</v>
      </c>
      <c r="C14" s="57"/>
      <c r="D14" s="30" t="s">
        <v>1</v>
      </c>
      <c r="E14" s="30" t="s">
        <v>2</v>
      </c>
      <c r="F14" s="30" t="s">
        <v>4</v>
      </c>
      <c r="G14" s="30" t="s">
        <v>3</v>
      </c>
    </row>
    <row r="15" spans="1:7" ht="15" customHeight="1" x14ac:dyDescent="0.25">
      <c r="A15" s="29">
        <v>1</v>
      </c>
      <c r="B15" s="66" t="s">
        <v>28</v>
      </c>
      <c r="C15" s="66"/>
      <c r="D15" s="9" t="s">
        <v>30</v>
      </c>
      <c r="E15" s="9" t="s">
        <v>7</v>
      </c>
      <c r="F15" s="9">
        <v>30</v>
      </c>
      <c r="G15" s="31">
        <v>2810</v>
      </c>
    </row>
    <row r="16" spans="1:7" ht="15" customHeight="1" x14ac:dyDescent="0.25">
      <c r="A16" s="28">
        <v>2</v>
      </c>
      <c r="B16" s="64" t="s">
        <v>29</v>
      </c>
      <c r="C16" s="64"/>
      <c r="D16" s="2" t="s">
        <v>30</v>
      </c>
      <c r="E16" s="2" t="s">
        <v>7</v>
      </c>
      <c r="F16" s="2">
        <v>30</v>
      </c>
      <c r="G16" s="31">
        <v>2810</v>
      </c>
    </row>
    <row r="17" spans="1:7" ht="24.95" customHeight="1" x14ac:dyDescent="0.25">
      <c r="A17" s="8"/>
      <c r="B17" s="8"/>
      <c r="C17" s="8"/>
      <c r="D17" s="8"/>
      <c r="E17" s="8"/>
      <c r="F17" s="8"/>
      <c r="G17" s="8"/>
    </row>
    <row r="18" spans="1:7" ht="42" customHeight="1" x14ac:dyDescent="0.25">
      <c r="A18" s="61" t="s">
        <v>51</v>
      </c>
      <c r="B18" s="67"/>
      <c r="C18" s="67"/>
      <c r="D18" s="67"/>
      <c r="E18" s="67"/>
      <c r="F18" s="67"/>
      <c r="G18" s="67"/>
    </row>
    <row r="19" spans="1:7" ht="45" customHeight="1" x14ac:dyDescent="0.25">
      <c r="A19" s="30" t="s">
        <v>5</v>
      </c>
      <c r="B19" s="57" t="s">
        <v>0</v>
      </c>
      <c r="C19" s="57"/>
      <c r="D19" s="30" t="s">
        <v>1</v>
      </c>
      <c r="E19" s="30" t="s">
        <v>2</v>
      </c>
      <c r="F19" s="30" t="s">
        <v>4</v>
      </c>
      <c r="G19" s="30" t="s">
        <v>3</v>
      </c>
    </row>
    <row r="20" spans="1:7" ht="15" customHeight="1" x14ac:dyDescent="0.25">
      <c r="A20" s="2">
        <v>1</v>
      </c>
      <c r="B20" s="64" t="s">
        <v>44</v>
      </c>
      <c r="C20" s="64"/>
      <c r="D20" s="2" t="s">
        <v>66</v>
      </c>
      <c r="E20" s="2" t="s">
        <v>6</v>
      </c>
      <c r="F20" s="2">
        <v>69</v>
      </c>
      <c r="G20" s="31">
        <v>5952</v>
      </c>
    </row>
    <row r="21" spans="1:7" x14ac:dyDescent="0.25">
      <c r="A21" s="4"/>
      <c r="B21" s="5"/>
      <c r="C21" s="5"/>
      <c r="D21" s="4"/>
      <c r="E21" s="4"/>
      <c r="F21" s="4"/>
      <c r="G21" s="6"/>
    </row>
    <row r="22" spans="1:7" x14ac:dyDescent="0.25">
      <c r="A22" s="4"/>
      <c r="B22" s="5"/>
      <c r="C22" s="5"/>
      <c r="D22" s="4"/>
      <c r="E22" s="4"/>
      <c r="F22" s="4"/>
      <c r="G22" s="6"/>
    </row>
    <row r="23" spans="1:7" ht="42" customHeight="1" x14ac:dyDescent="0.25">
      <c r="A23" s="61" t="s">
        <v>52</v>
      </c>
      <c r="B23" s="61"/>
      <c r="C23" s="61"/>
      <c r="D23" s="61"/>
      <c r="E23" s="61"/>
      <c r="F23" s="61"/>
      <c r="G23" s="61"/>
    </row>
    <row r="24" spans="1:7" ht="45" customHeight="1" x14ac:dyDescent="0.25">
      <c r="A24" s="30" t="s">
        <v>5</v>
      </c>
      <c r="B24" s="57" t="s">
        <v>0</v>
      </c>
      <c r="C24" s="57"/>
      <c r="D24" s="30" t="s">
        <v>1</v>
      </c>
      <c r="E24" s="30" t="s">
        <v>2</v>
      </c>
      <c r="F24" s="30" t="s">
        <v>4</v>
      </c>
      <c r="G24" s="30" t="s">
        <v>3</v>
      </c>
    </row>
    <row r="25" spans="1:7" ht="15.75" customHeight="1" x14ac:dyDescent="0.25">
      <c r="A25" s="28">
        <v>1</v>
      </c>
      <c r="B25" s="64" t="s">
        <v>53</v>
      </c>
      <c r="C25" s="64"/>
      <c r="D25" s="2">
        <v>1961</v>
      </c>
      <c r="E25" s="2" t="s">
        <v>7</v>
      </c>
      <c r="F25" s="2">
        <v>100</v>
      </c>
      <c r="G25" s="31">
        <v>8830</v>
      </c>
    </row>
    <row r="26" spans="1:7" ht="15.75" customHeight="1" x14ac:dyDescent="0.25">
      <c r="A26" s="28">
        <v>2</v>
      </c>
      <c r="B26" s="64" t="s">
        <v>54</v>
      </c>
      <c r="C26" s="64"/>
      <c r="D26" s="2">
        <v>1961</v>
      </c>
      <c r="E26" s="2" t="s">
        <v>7</v>
      </c>
      <c r="F26" s="2">
        <v>65</v>
      </c>
      <c r="G26" s="31">
        <v>5470</v>
      </c>
    </row>
    <row r="27" spans="1:7" ht="15.75" customHeight="1" x14ac:dyDescent="0.25">
      <c r="A27" s="28">
        <v>3</v>
      </c>
      <c r="B27" s="64" t="s">
        <v>8</v>
      </c>
      <c r="C27" s="64"/>
      <c r="D27" s="2">
        <v>1961</v>
      </c>
      <c r="E27" s="2" t="s">
        <v>7</v>
      </c>
      <c r="F27" s="2">
        <v>48</v>
      </c>
      <c r="G27" s="31">
        <v>4517</v>
      </c>
    </row>
    <row r="28" spans="1:7" ht="15.75" x14ac:dyDescent="0.25">
      <c r="A28" s="28">
        <v>4</v>
      </c>
      <c r="B28" s="64" t="s">
        <v>9</v>
      </c>
      <c r="C28" s="64"/>
      <c r="D28" s="2">
        <v>1961</v>
      </c>
      <c r="E28" s="2" t="s">
        <v>7</v>
      </c>
      <c r="F28" s="2">
        <v>52</v>
      </c>
      <c r="G28" s="31">
        <v>4209</v>
      </c>
    </row>
    <row r="29" spans="1:7" ht="15.75" x14ac:dyDescent="0.25">
      <c r="A29" s="28">
        <v>5</v>
      </c>
      <c r="B29" s="64" t="s">
        <v>55</v>
      </c>
      <c r="C29" s="64"/>
      <c r="D29" s="2">
        <v>1961</v>
      </c>
      <c r="E29" s="2" t="s">
        <v>7</v>
      </c>
      <c r="F29" s="2">
        <v>52</v>
      </c>
      <c r="G29" s="31">
        <v>4186</v>
      </c>
    </row>
    <row r="30" spans="1:7" ht="15.75" x14ac:dyDescent="0.25">
      <c r="A30" s="10"/>
      <c r="B30" s="5"/>
      <c r="C30" s="5"/>
      <c r="D30" s="4"/>
      <c r="E30" s="5"/>
      <c r="F30" s="4"/>
      <c r="G30" s="11"/>
    </row>
    <row r="31" spans="1:7" x14ac:dyDescent="0.25">
      <c r="A31" s="4"/>
      <c r="B31" s="5"/>
      <c r="C31" s="5"/>
      <c r="D31" s="4"/>
      <c r="E31" s="4"/>
      <c r="F31" s="4"/>
      <c r="G31" s="6"/>
    </row>
    <row r="32" spans="1:7" ht="43.5" customHeight="1" x14ac:dyDescent="0.25">
      <c r="A32" s="65" t="s">
        <v>10</v>
      </c>
      <c r="B32" s="65"/>
      <c r="C32" s="65"/>
      <c r="D32" s="65"/>
      <c r="E32" s="65"/>
      <c r="F32" s="65"/>
      <c r="G32" s="65"/>
    </row>
    <row r="33" spans="1:7" ht="42" customHeight="1" x14ac:dyDescent="0.25">
      <c r="A33" s="56" t="s">
        <v>47</v>
      </c>
      <c r="B33" s="56"/>
      <c r="C33" s="56"/>
      <c r="D33" s="56"/>
      <c r="E33" s="56"/>
      <c r="F33" s="56"/>
      <c r="G33" s="56"/>
    </row>
    <row r="34" spans="1:7" ht="45" customHeight="1" x14ac:dyDescent="0.25">
      <c r="A34" s="30" t="s">
        <v>5</v>
      </c>
      <c r="B34" s="57" t="s">
        <v>0</v>
      </c>
      <c r="C34" s="57"/>
      <c r="D34" s="30" t="s">
        <v>1</v>
      </c>
      <c r="E34" s="30" t="s">
        <v>2</v>
      </c>
      <c r="F34" s="30" t="s">
        <v>4</v>
      </c>
      <c r="G34" s="30" t="s">
        <v>3</v>
      </c>
    </row>
    <row r="35" spans="1:7" ht="15" customHeight="1" x14ac:dyDescent="0.25">
      <c r="A35" s="28">
        <v>1</v>
      </c>
      <c r="B35" s="64" t="s">
        <v>18</v>
      </c>
      <c r="C35" s="64"/>
      <c r="D35" s="2">
        <v>1960</v>
      </c>
      <c r="E35" s="2" t="s">
        <v>19</v>
      </c>
      <c r="F35" s="2">
        <v>32</v>
      </c>
      <c r="G35" s="31">
        <v>1054</v>
      </c>
    </row>
    <row r="36" spans="1:7" ht="15" customHeight="1" x14ac:dyDescent="0.25">
      <c r="A36" s="28">
        <v>2</v>
      </c>
      <c r="B36" s="64" t="s">
        <v>20</v>
      </c>
      <c r="C36" s="64"/>
      <c r="D36" s="2">
        <v>1960</v>
      </c>
      <c r="E36" s="2" t="s">
        <v>19</v>
      </c>
      <c r="F36" s="2">
        <v>16</v>
      </c>
      <c r="G36" s="31">
        <v>471</v>
      </c>
    </row>
    <row r="37" spans="1:7" ht="15" customHeight="1" x14ac:dyDescent="0.25">
      <c r="A37" s="28">
        <v>3</v>
      </c>
      <c r="B37" s="64" t="s">
        <v>21</v>
      </c>
      <c r="C37" s="64"/>
      <c r="D37" s="2">
        <v>1960</v>
      </c>
      <c r="E37" s="2" t="s">
        <v>19</v>
      </c>
      <c r="F37" s="2">
        <v>32</v>
      </c>
      <c r="G37" s="31">
        <v>2125</v>
      </c>
    </row>
    <row r="38" spans="1:7" ht="15.75" customHeight="1" x14ac:dyDescent="0.25">
      <c r="A38" s="10"/>
      <c r="B38" s="5"/>
      <c r="C38" s="5"/>
      <c r="D38" s="4"/>
      <c r="E38" s="5"/>
      <c r="F38" s="4"/>
      <c r="G38" s="6"/>
    </row>
    <row r="39" spans="1:7" ht="15.75" customHeight="1" x14ac:dyDescent="0.25">
      <c r="A39" s="10"/>
      <c r="B39" s="5"/>
      <c r="C39" s="5"/>
      <c r="D39" s="4"/>
      <c r="E39" s="5"/>
      <c r="F39" s="4"/>
      <c r="G39" s="6"/>
    </row>
    <row r="40" spans="1:7" ht="42" customHeight="1" x14ac:dyDescent="0.25">
      <c r="A40" s="56" t="s">
        <v>49</v>
      </c>
      <c r="B40" s="56"/>
      <c r="C40" s="56"/>
      <c r="D40" s="56"/>
      <c r="E40" s="56"/>
      <c r="F40" s="56"/>
      <c r="G40" s="56"/>
    </row>
    <row r="41" spans="1:7" ht="45" customHeight="1" x14ac:dyDescent="0.25">
      <c r="A41" s="33" t="s">
        <v>5</v>
      </c>
      <c r="B41" s="57" t="s">
        <v>0</v>
      </c>
      <c r="C41" s="57"/>
      <c r="D41" s="33" t="s">
        <v>1</v>
      </c>
      <c r="E41" s="33" t="s">
        <v>2</v>
      </c>
      <c r="F41" s="33" t="s">
        <v>4</v>
      </c>
      <c r="G41" s="33" t="s">
        <v>3</v>
      </c>
    </row>
    <row r="42" spans="1:7" ht="15" customHeight="1" x14ac:dyDescent="0.25">
      <c r="A42" s="2">
        <v>1</v>
      </c>
      <c r="B42" s="64" t="s">
        <v>11</v>
      </c>
      <c r="C42" s="64"/>
      <c r="D42" s="2">
        <v>1962</v>
      </c>
      <c r="E42" s="2" t="s">
        <v>7</v>
      </c>
      <c r="F42" s="2">
        <v>30</v>
      </c>
      <c r="G42" s="31">
        <v>2285</v>
      </c>
    </row>
    <row r="43" spans="1:7" ht="15" customHeight="1" x14ac:dyDescent="0.25">
      <c r="A43" s="2">
        <v>2</v>
      </c>
      <c r="B43" s="64" t="s">
        <v>12</v>
      </c>
      <c r="C43" s="64"/>
      <c r="D43" s="2">
        <v>1962</v>
      </c>
      <c r="E43" s="2" t="s">
        <v>7</v>
      </c>
      <c r="F43" s="2">
        <v>60</v>
      </c>
      <c r="G43" s="31">
        <v>4100.3</v>
      </c>
    </row>
    <row r="44" spans="1:7" ht="15" customHeight="1" x14ac:dyDescent="0.25">
      <c r="A44" s="2">
        <v>3</v>
      </c>
      <c r="B44" s="64" t="s">
        <v>13</v>
      </c>
      <c r="C44" s="64"/>
      <c r="D44" s="2">
        <v>1962</v>
      </c>
      <c r="E44" s="2" t="s">
        <v>7</v>
      </c>
      <c r="F44" s="2">
        <v>60</v>
      </c>
      <c r="G44" s="31">
        <v>4100.3</v>
      </c>
    </row>
    <row r="45" spans="1:7" ht="15" customHeight="1" x14ac:dyDescent="0.25">
      <c r="A45" s="2">
        <v>4</v>
      </c>
      <c r="B45" s="64" t="s">
        <v>16</v>
      </c>
      <c r="C45" s="64"/>
      <c r="D45" s="2">
        <v>1962</v>
      </c>
      <c r="E45" s="2" t="s">
        <v>7</v>
      </c>
      <c r="F45" s="2">
        <v>60</v>
      </c>
      <c r="G45" s="31">
        <v>4100.3</v>
      </c>
    </row>
    <row r="46" spans="1:7" ht="15" customHeight="1" x14ac:dyDescent="0.25">
      <c r="A46" s="2">
        <v>5</v>
      </c>
      <c r="B46" s="64" t="s">
        <v>14</v>
      </c>
      <c r="C46" s="64"/>
      <c r="D46" s="2">
        <v>1962</v>
      </c>
      <c r="E46" s="2" t="s">
        <v>7</v>
      </c>
      <c r="F46" s="2">
        <v>60</v>
      </c>
      <c r="G46" s="31">
        <v>4286.62</v>
      </c>
    </row>
    <row r="47" spans="1:7" ht="15" customHeight="1" x14ac:dyDescent="0.25">
      <c r="A47" s="2">
        <v>6</v>
      </c>
      <c r="B47" s="64" t="s">
        <v>15</v>
      </c>
      <c r="C47" s="64"/>
      <c r="D47" s="2">
        <v>1962</v>
      </c>
      <c r="E47" s="2" t="s">
        <v>7</v>
      </c>
      <c r="F47" s="2">
        <v>60</v>
      </c>
      <c r="G47" s="31">
        <v>4286.62</v>
      </c>
    </row>
    <row r="48" spans="1:7" ht="15" customHeight="1" x14ac:dyDescent="0.25">
      <c r="A48" s="2">
        <v>7</v>
      </c>
      <c r="B48" s="64" t="s">
        <v>48</v>
      </c>
      <c r="C48" s="64"/>
      <c r="D48" s="2">
        <v>1962</v>
      </c>
      <c r="E48" s="2" t="s">
        <v>7</v>
      </c>
      <c r="F48" s="2">
        <v>60</v>
      </c>
      <c r="G48" s="31">
        <v>4286.62</v>
      </c>
    </row>
    <row r="49" spans="1:7" ht="15.75" customHeight="1" x14ac:dyDescent="0.25">
      <c r="A49" s="1"/>
      <c r="B49" s="3"/>
      <c r="C49" s="4"/>
      <c r="D49" s="4"/>
      <c r="E49" s="5"/>
      <c r="F49" s="4"/>
      <c r="G49" s="6"/>
    </row>
    <row r="50" spans="1:7" ht="42" customHeight="1" x14ac:dyDescent="0.25">
      <c r="A50" s="51" t="s">
        <v>57</v>
      </c>
      <c r="B50" s="51"/>
      <c r="C50" s="51"/>
      <c r="D50" s="51"/>
      <c r="E50" s="51"/>
      <c r="F50" s="51"/>
      <c r="G50" s="51"/>
    </row>
    <row r="51" spans="1:7" ht="45" customHeight="1" x14ac:dyDescent="0.25">
      <c r="A51" s="39" t="s">
        <v>5</v>
      </c>
      <c r="B51" s="68" t="s">
        <v>0</v>
      </c>
      <c r="C51" s="68"/>
      <c r="D51" s="39" t="s">
        <v>1</v>
      </c>
      <c r="E51" s="39" t="s">
        <v>2</v>
      </c>
      <c r="F51" s="39" t="s">
        <v>4</v>
      </c>
      <c r="G51" s="39" t="s">
        <v>3</v>
      </c>
    </row>
    <row r="52" spans="1:7" ht="15" customHeight="1" x14ac:dyDescent="0.25">
      <c r="A52" s="40">
        <v>1</v>
      </c>
      <c r="B52" s="58" t="s">
        <v>22</v>
      </c>
      <c r="C52" s="58"/>
      <c r="D52" s="41">
        <v>1965</v>
      </c>
      <c r="E52" s="41" t="s">
        <v>7</v>
      </c>
      <c r="F52" s="41">
        <v>90</v>
      </c>
      <c r="G52" s="42">
        <v>6672</v>
      </c>
    </row>
    <row r="53" spans="1:7" ht="15" customHeight="1" x14ac:dyDescent="0.25">
      <c r="A53" s="40">
        <v>2</v>
      </c>
      <c r="B53" s="58" t="s">
        <v>23</v>
      </c>
      <c r="C53" s="58"/>
      <c r="D53" s="41">
        <v>1965</v>
      </c>
      <c r="E53" s="41" t="s">
        <v>7</v>
      </c>
      <c r="F53" s="41">
        <v>90</v>
      </c>
      <c r="G53" s="42">
        <v>6672</v>
      </c>
    </row>
    <row r="54" spans="1:7" ht="15" customHeight="1" x14ac:dyDescent="0.25">
      <c r="A54" s="40">
        <v>3</v>
      </c>
      <c r="B54" s="58" t="s">
        <v>24</v>
      </c>
      <c r="C54" s="58"/>
      <c r="D54" s="41">
        <v>1963</v>
      </c>
      <c r="E54" s="41" t="s">
        <v>7</v>
      </c>
      <c r="F54" s="41">
        <v>40</v>
      </c>
      <c r="G54" s="42">
        <v>2590</v>
      </c>
    </row>
    <row r="55" spans="1:7" ht="15" customHeight="1" x14ac:dyDescent="0.25">
      <c r="A55" s="40">
        <v>4</v>
      </c>
      <c r="B55" s="58" t="s">
        <v>25</v>
      </c>
      <c r="C55" s="58"/>
      <c r="D55" s="41">
        <v>1963</v>
      </c>
      <c r="E55" s="41" t="s">
        <v>7</v>
      </c>
      <c r="F55" s="41">
        <v>40</v>
      </c>
      <c r="G55" s="42">
        <v>2590</v>
      </c>
    </row>
    <row r="56" spans="1:7" ht="15" customHeight="1" x14ac:dyDescent="0.25">
      <c r="A56" s="40">
        <v>5</v>
      </c>
      <c r="B56" s="59" t="s">
        <v>26</v>
      </c>
      <c r="C56" s="60"/>
      <c r="D56" s="41">
        <v>1965</v>
      </c>
      <c r="E56" s="41" t="s">
        <v>7</v>
      </c>
      <c r="F56" s="41">
        <v>40</v>
      </c>
      <c r="G56" s="42">
        <v>2590</v>
      </c>
    </row>
    <row r="57" spans="1:7" ht="15" customHeight="1" x14ac:dyDescent="0.25">
      <c r="A57" s="40">
        <v>6</v>
      </c>
      <c r="B57" s="58" t="s">
        <v>27</v>
      </c>
      <c r="C57" s="58"/>
      <c r="D57" s="41">
        <v>1965</v>
      </c>
      <c r="E57" s="41" t="s">
        <v>7</v>
      </c>
      <c r="F57" s="41">
        <v>40</v>
      </c>
      <c r="G57" s="42">
        <v>2590</v>
      </c>
    </row>
    <row r="58" spans="1:7" ht="15.75" customHeight="1" x14ac:dyDescent="0.25">
      <c r="A58" s="43"/>
      <c r="B58" s="44"/>
      <c r="C58" s="45"/>
      <c r="D58" s="45"/>
      <c r="E58" s="46"/>
      <c r="F58" s="45"/>
      <c r="G58" s="47"/>
    </row>
    <row r="59" spans="1:7" ht="42" customHeight="1" x14ac:dyDescent="0.25">
      <c r="A59" s="51" t="s">
        <v>58</v>
      </c>
      <c r="B59" s="51"/>
      <c r="C59" s="51"/>
      <c r="D59" s="51"/>
      <c r="E59" s="51"/>
      <c r="F59" s="51"/>
      <c r="G59" s="51"/>
    </row>
    <row r="60" spans="1:7" ht="45" customHeight="1" x14ac:dyDescent="0.25">
      <c r="A60" s="30" t="s">
        <v>5</v>
      </c>
      <c r="B60" s="52" t="s">
        <v>0</v>
      </c>
      <c r="C60" s="53"/>
      <c r="D60" s="30" t="s">
        <v>1</v>
      </c>
      <c r="E60" s="30" t="s">
        <v>2</v>
      </c>
      <c r="F60" s="30" t="s">
        <v>4</v>
      </c>
      <c r="G60" s="30" t="s">
        <v>3</v>
      </c>
    </row>
    <row r="61" spans="1:7" x14ac:dyDescent="0.25">
      <c r="A61" s="2">
        <v>1</v>
      </c>
      <c r="B61" s="54" t="s">
        <v>17</v>
      </c>
      <c r="C61" s="55"/>
      <c r="D61" s="2">
        <v>1970</v>
      </c>
      <c r="E61" s="2" t="s">
        <v>7</v>
      </c>
      <c r="F61" s="2">
        <v>60</v>
      </c>
      <c r="G61" s="31">
        <v>856.2</v>
      </c>
    </row>
    <row r="62" spans="1:7" ht="15" customHeight="1" x14ac:dyDescent="0.25"/>
    <row r="65" ht="48.75" customHeight="1" x14ac:dyDescent="0.25"/>
    <row r="67" ht="15" customHeight="1" x14ac:dyDescent="0.25"/>
    <row r="70" ht="41.25" customHeight="1" x14ac:dyDescent="0.25"/>
    <row r="72" ht="15" customHeight="1" x14ac:dyDescent="0.25"/>
    <row r="75" ht="39.75" customHeight="1" x14ac:dyDescent="0.25"/>
    <row r="77" ht="15" customHeight="1" x14ac:dyDescent="0.25"/>
    <row r="78" ht="15" customHeight="1" x14ac:dyDescent="0.25"/>
    <row r="79" ht="15" customHeight="1" x14ac:dyDescent="0.25"/>
    <row r="82" ht="48.75" customHeight="1" x14ac:dyDescent="0.25"/>
  </sheetData>
  <mergeCells count="46">
    <mergeCell ref="B27:C27"/>
    <mergeCell ref="B51:C51"/>
    <mergeCell ref="B35:C35"/>
    <mergeCell ref="B36:C36"/>
    <mergeCell ref="B37:C37"/>
    <mergeCell ref="A50:G50"/>
    <mergeCell ref="A40:G40"/>
    <mergeCell ref="B41:C41"/>
    <mergeCell ref="B42:C42"/>
    <mergeCell ref="B43:C43"/>
    <mergeCell ref="B44:C44"/>
    <mergeCell ref="B45:C45"/>
    <mergeCell ref="B46:C46"/>
    <mergeCell ref="B47:C47"/>
    <mergeCell ref="B48:C48"/>
    <mergeCell ref="B14:C14"/>
    <mergeCell ref="B52:C52"/>
    <mergeCell ref="A32:G32"/>
    <mergeCell ref="B53:C53"/>
    <mergeCell ref="B54:C54"/>
    <mergeCell ref="B15:C15"/>
    <mergeCell ref="B16:C16"/>
    <mergeCell ref="A18:G18"/>
    <mergeCell ref="B19:C19"/>
    <mergeCell ref="B20:C20"/>
    <mergeCell ref="B28:C28"/>
    <mergeCell ref="B29:C29"/>
    <mergeCell ref="A23:G23"/>
    <mergeCell ref="B24:C24"/>
    <mergeCell ref="B25:C25"/>
    <mergeCell ref="B26:C26"/>
    <mergeCell ref="A13:G13"/>
    <mergeCell ref="E3:F3"/>
    <mergeCell ref="A5:G5"/>
    <mergeCell ref="A9:G9"/>
    <mergeCell ref="B10:C10"/>
    <mergeCell ref="B11:C11"/>
    <mergeCell ref="A7:G7"/>
    <mergeCell ref="A59:G59"/>
    <mergeCell ref="B60:C60"/>
    <mergeCell ref="B61:C61"/>
    <mergeCell ref="A33:G33"/>
    <mergeCell ref="B34:C34"/>
    <mergeCell ref="B57:C57"/>
    <mergeCell ref="B55:C55"/>
    <mergeCell ref="B56:C56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31"/>
  <sheetViews>
    <sheetView workbookViewId="0">
      <selection activeCell="J14" sqref="J14"/>
    </sheetView>
  </sheetViews>
  <sheetFormatPr defaultRowHeight="15" x14ac:dyDescent="0.25"/>
  <cols>
    <col min="3" max="3" width="18.28515625" customWidth="1"/>
    <col min="5" max="5" width="28.85546875" customWidth="1"/>
    <col min="14" max="14" width="28" customWidth="1"/>
    <col min="16" max="16" width="10.140625" bestFit="1" customWidth="1"/>
  </cols>
  <sheetData>
    <row r="5" spans="2:16" ht="15.75" thickBot="1" x14ac:dyDescent="0.3"/>
    <row r="6" spans="2:16" ht="17.25" thickBot="1" x14ac:dyDescent="0.3">
      <c r="B6" s="69">
        <v>1</v>
      </c>
      <c r="C6" s="71" t="s">
        <v>31</v>
      </c>
      <c r="D6" s="12" t="s">
        <v>32</v>
      </c>
      <c r="E6" s="16">
        <v>1805000</v>
      </c>
      <c r="N6" s="18">
        <v>1805000</v>
      </c>
      <c r="O6" s="19">
        <f>N6*55/100</f>
        <v>992750</v>
      </c>
      <c r="P6" s="20">
        <f>N6-O6</f>
        <v>812250</v>
      </c>
    </row>
    <row r="7" spans="2:16" ht="17.25" thickBot="1" x14ac:dyDescent="0.3">
      <c r="B7" s="70"/>
      <c r="C7" s="72"/>
      <c r="D7" s="13" t="s">
        <v>33</v>
      </c>
      <c r="E7" s="17">
        <v>23110000</v>
      </c>
      <c r="N7" s="18">
        <v>23110000</v>
      </c>
      <c r="O7" s="19">
        <f>N7*55/100</f>
        <v>12710500</v>
      </c>
      <c r="P7" s="20">
        <f>N7-O7</f>
        <v>10399500</v>
      </c>
    </row>
    <row r="8" spans="2:16" ht="17.25" thickBot="1" x14ac:dyDescent="0.3">
      <c r="B8" s="69">
        <v>2</v>
      </c>
      <c r="C8" s="71" t="s">
        <v>34</v>
      </c>
      <c r="D8" s="13" t="s">
        <v>35</v>
      </c>
      <c r="E8" s="17">
        <v>323056</v>
      </c>
      <c r="N8" s="18">
        <v>323056</v>
      </c>
      <c r="O8" s="19">
        <f>N8*10/100</f>
        <v>32305.599999999999</v>
      </c>
      <c r="P8" s="20">
        <f t="shared" ref="P8:P16" si="0">N8-O8</f>
        <v>290750.40000000002</v>
      </c>
    </row>
    <row r="9" spans="2:16" ht="17.25" thickBot="1" x14ac:dyDescent="0.3">
      <c r="B9" s="70"/>
      <c r="C9" s="72"/>
      <c r="D9" s="13" t="s">
        <v>33</v>
      </c>
      <c r="E9" s="17">
        <v>8807743</v>
      </c>
      <c r="N9" s="18">
        <v>8807743</v>
      </c>
      <c r="O9" s="19">
        <f>N9*70/100</f>
        <v>6165420.0999999996</v>
      </c>
      <c r="P9" s="20">
        <f t="shared" si="0"/>
        <v>2642322.9000000004</v>
      </c>
    </row>
    <row r="10" spans="2:16" ht="17.25" thickBot="1" x14ac:dyDescent="0.3">
      <c r="B10" s="14">
        <v>3</v>
      </c>
      <c r="C10" s="15" t="s">
        <v>36</v>
      </c>
      <c r="D10" s="13" t="s">
        <v>33</v>
      </c>
      <c r="E10" s="17">
        <v>2637090</v>
      </c>
      <c r="N10" s="18">
        <v>2637090</v>
      </c>
      <c r="O10" s="19">
        <f>N10*65/100</f>
        <v>1714108.5</v>
      </c>
      <c r="P10" s="20">
        <f t="shared" si="0"/>
        <v>922981.5</v>
      </c>
    </row>
    <row r="11" spans="2:16" ht="17.25" thickBot="1" x14ac:dyDescent="0.3">
      <c r="B11" s="14">
        <v>4</v>
      </c>
      <c r="C11" s="15" t="s">
        <v>37</v>
      </c>
      <c r="D11" s="13" t="s">
        <v>35</v>
      </c>
      <c r="E11" s="17">
        <v>1346380</v>
      </c>
      <c r="N11" s="18">
        <v>1346380</v>
      </c>
      <c r="O11" s="19">
        <f>N11*60/100</f>
        <v>807828</v>
      </c>
      <c r="P11" s="20">
        <f t="shared" si="0"/>
        <v>538552</v>
      </c>
    </row>
    <row r="12" spans="2:16" ht="17.25" thickBot="1" x14ac:dyDescent="0.3">
      <c r="B12" s="69">
        <v>5</v>
      </c>
      <c r="C12" s="71" t="s">
        <v>38</v>
      </c>
      <c r="D12" s="13" t="s">
        <v>32</v>
      </c>
      <c r="E12" s="17">
        <v>584986</v>
      </c>
      <c r="N12" s="18">
        <v>584986</v>
      </c>
      <c r="O12" s="19">
        <f>N12*50/100</f>
        <v>292493</v>
      </c>
      <c r="P12" s="20">
        <f t="shared" si="0"/>
        <v>292493</v>
      </c>
    </row>
    <row r="13" spans="2:16" ht="17.25" thickBot="1" x14ac:dyDescent="0.3">
      <c r="B13" s="70"/>
      <c r="C13" s="72"/>
      <c r="D13" s="13" t="s">
        <v>33</v>
      </c>
      <c r="E13" s="17">
        <v>13400000</v>
      </c>
      <c r="N13" s="18">
        <v>13400000</v>
      </c>
      <c r="O13" s="19">
        <f>N13*75/100</f>
        <v>10050000</v>
      </c>
      <c r="P13" s="20">
        <f t="shared" si="0"/>
        <v>3350000</v>
      </c>
    </row>
    <row r="14" spans="2:16" ht="17.25" thickBot="1" x14ac:dyDescent="0.3">
      <c r="B14" s="69">
        <v>6</v>
      </c>
      <c r="C14" s="71" t="s">
        <v>39</v>
      </c>
      <c r="D14" s="13" t="s">
        <v>35</v>
      </c>
      <c r="E14" s="17">
        <v>34000</v>
      </c>
      <c r="N14" s="18">
        <v>34000</v>
      </c>
      <c r="O14" s="20"/>
      <c r="P14" s="20">
        <f t="shared" si="0"/>
        <v>34000</v>
      </c>
    </row>
    <row r="15" spans="2:16" ht="17.25" thickBot="1" x14ac:dyDescent="0.3">
      <c r="B15" s="70"/>
      <c r="C15" s="72"/>
      <c r="D15" s="13" t="s">
        <v>33</v>
      </c>
      <c r="E15" s="17">
        <v>700000</v>
      </c>
      <c r="N15" s="18">
        <v>700000</v>
      </c>
      <c r="O15" s="19">
        <f>N15*40/100</f>
        <v>280000</v>
      </c>
      <c r="P15" s="20">
        <f t="shared" si="0"/>
        <v>420000</v>
      </c>
    </row>
    <row r="16" spans="2:16" ht="17.25" thickBot="1" x14ac:dyDescent="0.3">
      <c r="B16" s="14">
        <v>7</v>
      </c>
      <c r="C16" s="15" t="s">
        <v>40</v>
      </c>
      <c r="D16" s="13" t="s">
        <v>33</v>
      </c>
      <c r="E16" s="17">
        <v>500000</v>
      </c>
      <c r="N16" s="18">
        <v>500000</v>
      </c>
      <c r="O16" s="19">
        <f>N16*40/100</f>
        <v>200000</v>
      </c>
      <c r="P16" s="20">
        <f t="shared" si="0"/>
        <v>300000</v>
      </c>
    </row>
    <row r="17" spans="13:16" x14ac:dyDescent="0.25">
      <c r="M17" t="s">
        <v>42</v>
      </c>
      <c r="N17" s="21">
        <f>SUM(N6:N16)</f>
        <v>53248255</v>
      </c>
      <c r="P17" s="21">
        <f>SUM(P6:P16)</f>
        <v>20002849.800000001</v>
      </c>
    </row>
    <row r="31" spans="13:16" x14ac:dyDescent="0.25">
      <c r="N31" t="s">
        <v>41</v>
      </c>
    </row>
  </sheetData>
  <mergeCells count="8">
    <mergeCell ref="B14:B15"/>
    <mergeCell ref="C14:C15"/>
    <mergeCell ref="B6:B7"/>
    <mergeCell ref="C6:C7"/>
    <mergeCell ref="B8:B9"/>
    <mergeCell ref="C8:C9"/>
    <mergeCell ref="B12:B13"/>
    <mergeCell ref="C12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1"/>
  <sheetViews>
    <sheetView workbookViewId="0">
      <selection activeCell="L31" sqref="L31"/>
    </sheetView>
  </sheetViews>
  <sheetFormatPr defaultRowHeight="15" x14ac:dyDescent="0.25"/>
  <cols>
    <col min="2" max="2" width="11.85546875" bestFit="1" customWidth="1"/>
    <col min="4" max="4" width="14.85546875" style="24" bestFit="1" customWidth="1"/>
    <col min="7" max="7" width="17.42578125" customWidth="1"/>
    <col min="9" max="9" width="30.5703125" customWidth="1"/>
    <col min="11" max="11" width="2.7109375" customWidth="1"/>
    <col min="12" max="12" width="15" customWidth="1"/>
  </cols>
  <sheetData>
    <row r="3" spans="2:15" x14ac:dyDescent="0.25">
      <c r="L3" s="73" t="s">
        <v>63</v>
      </c>
      <c r="M3" s="73"/>
      <c r="N3" s="73"/>
      <c r="O3" s="73"/>
    </row>
    <row r="4" spans="2:15" ht="16.5" x14ac:dyDescent="0.25">
      <c r="B4" s="18">
        <v>1805000</v>
      </c>
      <c r="C4" s="19">
        <f>B4*55/100</f>
        <v>992750</v>
      </c>
      <c r="D4" s="25">
        <f>B4</f>
        <v>1805000</v>
      </c>
      <c r="G4" s="32">
        <v>1805000</v>
      </c>
      <c r="I4" s="25">
        <f>G4*10/100</f>
        <v>180500</v>
      </c>
      <c r="L4" s="19" t="s">
        <v>60</v>
      </c>
      <c r="M4" s="19" t="s">
        <v>59</v>
      </c>
      <c r="N4" s="34">
        <v>13400</v>
      </c>
      <c r="O4" s="19">
        <v>680</v>
      </c>
    </row>
    <row r="5" spans="2:15" ht="16.5" x14ac:dyDescent="0.25">
      <c r="B5" s="18">
        <v>23110000</v>
      </c>
      <c r="C5" s="19"/>
      <c r="D5" s="25">
        <f>10222094.7+938000+801138.31+679000</f>
        <v>12640233.01</v>
      </c>
      <c r="G5" s="25">
        <f>D5*1.11111111111111+595529.6556</f>
        <v>14640233.000044432</v>
      </c>
      <c r="I5" s="25">
        <f t="shared" ref="I5:I14" si="0">G5*10/100</f>
        <v>1464023.3000044432</v>
      </c>
      <c r="L5" s="19" t="s">
        <v>40</v>
      </c>
      <c r="M5" s="19" t="s">
        <v>33</v>
      </c>
      <c r="N5" s="34">
        <v>100</v>
      </c>
      <c r="O5" s="19">
        <v>100</v>
      </c>
    </row>
    <row r="6" spans="2:15" ht="16.5" x14ac:dyDescent="0.25">
      <c r="B6" s="18">
        <v>323056</v>
      </c>
      <c r="C6" s="19">
        <f>B6*10/100</f>
        <v>32305.599999999999</v>
      </c>
      <c r="D6" s="25">
        <f>B6</f>
        <v>323056</v>
      </c>
      <c r="G6" s="32">
        <v>323056</v>
      </c>
      <c r="I6" s="25">
        <f t="shared" si="0"/>
        <v>32305.599999999999</v>
      </c>
      <c r="L6" s="19" t="s">
        <v>64</v>
      </c>
      <c r="M6" s="19" t="s">
        <v>33</v>
      </c>
      <c r="N6" s="34">
        <v>2637.09</v>
      </c>
      <c r="O6" s="19">
        <v>60</v>
      </c>
    </row>
    <row r="7" spans="2:15" ht="16.5" x14ac:dyDescent="0.25">
      <c r="B7" s="18">
        <v>8807743</v>
      </c>
      <c r="C7" s="19"/>
      <c r="D7" s="25">
        <f>B7*3%</f>
        <v>264232.28999999998</v>
      </c>
      <c r="E7" s="23">
        <v>0.03</v>
      </c>
      <c r="G7" s="25">
        <v>264232</v>
      </c>
      <c r="I7" s="25">
        <f t="shared" si="0"/>
        <v>26423.200000000001</v>
      </c>
      <c r="L7" s="19" t="s">
        <v>34</v>
      </c>
      <c r="M7" s="19" t="s">
        <v>33</v>
      </c>
      <c r="N7" s="27">
        <v>26878.1</v>
      </c>
      <c r="O7" s="19">
        <v>18000</v>
      </c>
    </row>
    <row r="8" spans="2:15" s="7" customFormat="1" ht="16.5" x14ac:dyDescent="0.25">
      <c r="B8" s="35">
        <v>2637090</v>
      </c>
      <c r="C8" s="34"/>
      <c r="D8" s="36">
        <f>B8*3%</f>
        <v>79112.7</v>
      </c>
      <c r="E8" s="37">
        <v>0.03</v>
      </c>
      <c r="G8" s="36">
        <v>79113</v>
      </c>
      <c r="I8" s="36">
        <f t="shared" si="0"/>
        <v>7911.3</v>
      </c>
      <c r="L8" s="34" t="s">
        <v>60</v>
      </c>
      <c r="M8" s="34" t="s">
        <v>35</v>
      </c>
      <c r="N8" s="34">
        <v>160</v>
      </c>
      <c r="O8" s="34">
        <v>70</v>
      </c>
    </row>
    <row r="9" spans="2:15" ht="16.5" x14ac:dyDescent="0.25">
      <c r="B9" s="18">
        <v>1346380</v>
      </c>
      <c r="C9" s="19">
        <f>B9*60/100</f>
        <v>807828</v>
      </c>
      <c r="D9" s="25">
        <f>B9</f>
        <v>1346380</v>
      </c>
      <c r="G9" s="32">
        <v>1346380</v>
      </c>
      <c r="I9" s="25">
        <f t="shared" si="0"/>
        <v>134638</v>
      </c>
      <c r="L9" s="19" t="s">
        <v>61</v>
      </c>
      <c r="M9" s="19" t="s">
        <v>35</v>
      </c>
      <c r="N9" s="34">
        <v>424.98599999999999</v>
      </c>
      <c r="O9" s="19">
        <v>80</v>
      </c>
    </row>
    <row r="10" spans="2:15" ht="16.5" x14ac:dyDescent="0.25">
      <c r="B10" s="18">
        <v>584986</v>
      </c>
      <c r="C10" s="19">
        <f>B10*50/100</f>
        <v>292493</v>
      </c>
      <c r="D10" s="25">
        <f>B10</f>
        <v>584986</v>
      </c>
      <c r="G10" s="32">
        <v>584986</v>
      </c>
      <c r="I10" s="25">
        <f t="shared" si="0"/>
        <v>58498.6</v>
      </c>
      <c r="L10" s="19" t="s">
        <v>62</v>
      </c>
      <c r="M10" s="19" t="s">
        <v>35</v>
      </c>
      <c r="N10" s="34">
        <v>1346.38</v>
      </c>
      <c r="O10" s="19">
        <v>950</v>
      </c>
    </row>
    <row r="11" spans="2:15" ht="16.5" x14ac:dyDescent="0.25">
      <c r="B11" s="18">
        <v>13400000</v>
      </c>
      <c r="C11" s="19"/>
      <c r="D11" s="25">
        <f>B11*3%</f>
        <v>402000</v>
      </c>
      <c r="E11" s="23">
        <v>0.03</v>
      </c>
      <c r="G11" s="25">
        <v>402000</v>
      </c>
      <c r="I11" s="25">
        <f t="shared" si="0"/>
        <v>40200</v>
      </c>
      <c r="L11" s="19" t="s">
        <v>39</v>
      </c>
      <c r="M11" s="19" t="s">
        <v>35</v>
      </c>
      <c r="N11" s="34">
        <v>75</v>
      </c>
      <c r="O11" s="19">
        <v>60</v>
      </c>
    </row>
    <row r="12" spans="2:15" ht="16.5" x14ac:dyDescent="0.25">
      <c r="B12" s="18">
        <v>34000</v>
      </c>
      <c r="C12" s="20"/>
      <c r="D12" s="25">
        <f>B12-C12</f>
        <v>34000</v>
      </c>
      <c r="G12" s="32">
        <v>34000</v>
      </c>
      <c r="I12" s="25">
        <f t="shared" si="0"/>
        <v>3400</v>
      </c>
      <c r="L12" s="74"/>
      <c r="M12" s="75"/>
      <c r="N12" s="38">
        <f>SUM(N4:N11)</f>
        <v>45021.555999999997</v>
      </c>
      <c r="O12" s="38">
        <f>SUM(O4:O11)</f>
        <v>20000</v>
      </c>
    </row>
    <row r="13" spans="2:15" ht="16.5" x14ac:dyDescent="0.25">
      <c r="B13" s="18">
        <v>700000</v>
      </c>
      <c r="C13" s="19"/>
      <c r="D13" s="25">
        <f>700000*3%</f>
        <v>21000</v>
      </c>
      <c r="E13" s="23">
        <v>0.03</v>
      </c>
      <c r="G13" s="25">
        <v>21000</v>
      </c>
      <c r="I13" s="25">
        <f t="shared" si="0"/>
        <v>2100</v>
      </c>
    </row>
    <row r="14" spans="2:15" ht="16.5" x14ac:dyDescent="0.25">
      <c r="B14" s="18">
        <v>500000</v>
      </c>
      <c r="C14" s="19"/>
      <c r="D14" s="25">
        <v>500000</v>
      </c>
      <c r="G14" s="32">
        <v>500000</v>
      </c>
      <c r="I14" s="25">
        <f t="shared" si="0"/>
        <v>50000</v>
      </c>
    </row>
    <row r="15" spans="2:15" x14ac:dyDescent="0.25">
      <c r="B15" s="21">
        <f>SUM(B4:B14)</f>
        <v>53248255</v>
      </c>
      <c r="D15" s="26">
        <f>SUM(D4:D14)</f>
        <v>18000000</v>
      </c>
      <c r="G15" s="24">
        <f>SUM(G4:G14)</f>
        <v>20000000.000044432</v>
      </c>
      <c r="I15" s="25">
        <f>SUM(I4:I14)</f>
        <v>2000000.0000044433</v>
      </c>
    </row>
    <row r="18" spans="2:7" x14ac:dyDescent="0.25">
      <c r="B18" s="22">
        <f>B15-D15</f>
        <v>35248255</v>
      </c>
    </row>
    <row r="21" spans="2:7" x14ac:dyDescent="0.25">
      <c r="B21">
        <f>20000000*0.9-D15</f>
        <v>0</v>
      </c>
      <c r="D21" s="24">
        <f>B21/B18</f>
        <v>0</v>
      </c>
      <c r="G21" s="24">
        <f>20000000-G15</f>
        <v>-4.4431537389755249E-5</v>
      </c>
    </row>
  </sheetData>
  <mergeCells count="2">
    <mergeCell ref="L3:O3"/>
    <mergeCell ref="L12:M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2019-11-25T09:16:42Z</dcterms:modified>
</cp:coreProperties>
</file>